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Для отправки\"/>
    </mc:Choice>
  </mc:AlternateContent>
  <bookViews>
    <workbookView xWindow="0" yWindow="0" windowWidth="24750" windowHeight="12435"/>
  </bookViews>
  <sheets>
    <sheet name="Зонне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D74" i="1"/>
  <c r="C74" i="1"/>
  <c r="B74" i="1"/>
  <c r="E73" i="1"/>
  <c r="D73" i="1"/>
  <c r="C73" i="1"/>
  <c r="B73" i="1"/>
  <c r="F72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F68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A53" i="1"/>
  <c r="A52" i="1"/>
  <c r="A51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D35" i="1"/>
  <c r="C35" i="1"/>
  <c r="B35" i="1"/>
  <c r="C34" i="1"/>
  <c r="B34" i="1"/>
  <c r="C33" i="1"/>
  <c r="B33" i="1"/>
  <c r="H26" i="1"/>
  <c r="F26" i="1"/>
  <c r="E26" i="1"/>
  <c r="D26" i="1"/>
  <c r="C26" i="1"/>
  <c r="B26" i="1"/>
  <c r="G25" i="1"/>
  <c r="F25" i="1"/>
  <c r="E25" i="1"/>
  <c r="D25" i="1"/>
  <c r="C25" i="1"/>
  <c r="B25" i="1"/>
  <c r="F24" i="1"/>
  <c r="E24" i="1"/>
  <c r="D24" i="1"/>
  <c r="C24" i="1"/>
  <c r="B24" i="1"/>
  <c r="G23" i="1"/>
  <c r="F23" i="1"/>
  <c r="E23" i="1"/>
  <c r="D23" i="1"/>
  <c r="C23" i="1"/>
  <c r="B23" i="1"/>
  <c r="H22" i="1"/>
  <c r="F22" i="1"/>
  <c r="E22" i="1"/>
  <c r="D22" i="1"/>
  <c r="C22" i="1"/>
  <c r="B22" i="1"/>
  <c r="G21" i="1"/>
  <c r="F21" i="1"/>
  <c r="E21" i="1"/>
  <c r="D21" i="1"/>
  <c r="C21" i="1"/>
  <c r="B21" i="1"/>
  <c r="F20" i="1"/>
  <c r="E20" i="1"/>
  <c r="D20" i="1"/>
  <c r="C20" i="1"/>
  <c r="B20" i="1"/>
  <c r="G19" i="1"/>
  <c r="F19" i="1"/>
  <c r="E19" i="1"/>
  <c r="E27" i="1" s="1"/>
  <c r="D19" i="1"/>
  <c r="C19" i="1"/>
  <c r="B19" i="1"/>
  <c r="H18" i="1"/>
  <c r="F18" i="1"/>
  <c r="E18" i="1"/>
  <c r="D18" i="1"/>
  <c r="C18" i="1"/>
  <c r="B18" i="1"/>
  <c r="G17" i="1"/>
  <c r="F17" i="1"/>
  <c r="F27" i="1" s="1"/>
  <c r="E17" i="1"/>
  <c r="D17" i="1"/>
  <c r="D27" i="1" s="1"/>
  <c r="C17" i="1"/>
  <c r="C27" i="1" s="1"/>
  <c r="B17" i="1"/>
  <c r="B27" i="1" s="1"/>
  <c r="Q13" i="1"/>
  <c r="D42" i="1" s="1"/>
  <c r="P13" i="1"/>
  <c r="F74" i="1" s="1"/>
  <c r="Q12" i="1"/>
  <c r="D41" i="1" s="1"/>
  <c r="P12" i="1"/>
  <c r="F73" i="1" s="1"/>
  <c r="Q11" i="1"/>
  <c r="D40" i="1" s="1"/>
  <c r="P11" i="1"/>
  <c r="G24" i="1" s="1"/>
  <c r="Q10" i="1"/>
  <c r="H23" i="1" s="1"/>
  <c r="P10" i="1"/>
  <c r="F71" i="1" s="1"/>
  <c r="Q9" i="1"/>
  <c r="D38" i="1" s="1"/>
  <c r="P9" i="1"/>
  <c r="F70" i="1" s="1"/>
  <c r="W8" i="1"/>
  <c r="Q8" i="1"/>
  <c r="D37" i="1" s="1"/>
  <c r="P8" i="1"/>
  <c r="F69" i="1" s="1"/>
  <c r="W7" i="1"/>
  <c r="V7" i="1"/>
  <c r="X7" i="1" s="1"/>
  <c r="Q7" i="1"/>
  <c r="H20" i="1" s="1"/>
  <c r="P7" i="1"/>
  <c r="G20" i="1" s="1"/>
  <c r="W6" i="1"/>
  <c r="V6" i="1"/>
  <c r="X6" i="1" s="1"/>
  <c r="Q6" i="1"/>
  <c r="H19" i="1" s="1"/>
  <c r="P6" i="1"/>
  <c r="F67" i="1" s="1"/>
  <c r="W5" i="1"/>
  <c r="V5" i="1"/>
  <c r="X5" i="1" s="1"/>
  <c r="Q5" i="1"/>
  <c r="D34" i="1" s="1"/>
  <c r="P5" i="1"/>
  <c r="F66" i="1" s="1"/>
  <c r="W4" i="1"/>
  <c r="V4" i="1"/>
  <c r="X4" i="1" s="1"/>
  <c r="Q4" i="1"/>
  <c r="D33" i="1" s="1"/>
  <c r="P4" i="1"/>
  <c r="F65" i="1" s="1"/>
  <c r="W3" i="1"/>
  <c r="V3" i="1"/>
  <c r="X3" i="1" s="1"/>
  <c r="Y3" i="1" l="1"/>
  <c r="Z3" i="1" s="1"/>
  <c r="AB3" i="1"/>
  <c r="AB4" i="1"/>
  <c r="B51" i="1"/>
  <c r="Z4" i="1"/>
  <c r="C51" i="1" s="1"/>
  <c r="Y4" i="1"/>
  <c r="B52" i="1"/>
  <c r="Y5" i="1"/>
  <c r="AB5" i="1" s="1"/>
  <c r="Z5" i="1"/>
  <c r="Y6" i="1"/>
  <c r="AB6" i="1" s="1"/>
  <c r="B53" i="1"/>
  <c r="Z6" i="1"/>
  <c r="Y7" i="1"/>
  <c r="Z7" i="1" s="1"/>
  <c r="C54" i="1" s="1"/>
  <c r="AB7" i="1"/>
  <c r="B54" i="1"/>
  <c r="D39" i="1"/>
  <c r="H24" i="1"/>
  <c r="V8" i="1"/>
  <c r="X8" i="1" s="1"/>
  <c r="G18" i="1"/>
  <c r="G27" i="1" s="1"/>
  <c r="G22" i="1"/>
  <c r="G26" i="1"/>
  <c r="D36" i="1"/>
  <c r="H17" i="1"/>
  <c r="H21" i="1"/>
  <c r="H25" i="1"/>
  <c r="C53" i="1" l="1"/>
  <c r="C52" i="1"/>
  <c r="H27" i="1"/>
  <c r="Y8" i="1"/>
  <c r="AB8" i="1" s="1"/>
  <c r="Z8" i="1" l="1"/>
</calcChain>
</file>

<file path=xl/sharedStrings.xml><?xml version="1.0" encoding="utf-8"?>
<sst xmlns="http://schemas.openxmlformats.org/spreadsheetml/2006/main" count="73" uniqueCount="38">
  <si>
    <t>Дизентерия бактериальная, вызванная шигеллами Зонне</t>
  </si>
  <si>
    <t>2016 год</t>
  </si>
  <si>
    <t>Рассчет 95% доверительного интервала</t>
  </si>
  <si>
    <t>Таблица 1</t>
  </si>
  <si>
    <t>Численность населения области Б в 2011-2020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</si>
  <si>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</si>
  <si>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</si>
  <si>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</si>
  <si>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</si>
  <si>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</si>
  <si>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</si>
  <si>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</si>
  <si>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</si>
  <si>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</si>
  <si>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</si>
  <si>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</si>
  <si>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</si>
  <si>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</si>
  <si>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</si>
  <si>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</si>
  <si>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</si>
  <si>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</si>
  <si>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</si>
  <si>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</si>
  <si>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</si>
  <si>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</si>
  <si>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</si>
  <si>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</si>
  <si>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</si>
  <si>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2016 году с 95% доверительным интервалом</t>
  </si>
  <si>
    <t xml:space="preserve">  </t>
  </si>
  <si>
    <t>Таблица 5</t>
  </si>
  <si>
    <t>Группа населения</t>
  </si>
  <si>
    <t>Показатель на 100 тыс. населения</t>
  </si>
  <si>
    <t>95% ДИ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</si>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</sst>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0" borderId="1" xfId="0" applyBorder="1"/>
    <xf numFmtId="0" fontId="0" fillId="2" borderId="1" xfId="0" applyFont="1" applyFill="1" applyBorder="1"/>
    <xf numFmtId="0" fontId="9" fillId="5" borderId="3" xfId="0" applyFont="1" applyFill="1" applyBorder="1"/>
    <xf numFmtId="0" fontId="0" fillId="0" borderId="1" xfId="0" applyBorder="1" applyProtection="1">
      <protection locked="0"/>
    </xf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1" fillId="8" borderId="0" xfId="0" applyFont="1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Зонне!$B$16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Зонне!$B$17:$B$26</c:f>
              <c:numCache>
                <c:formatCode>0.0</c:formatCode>
                <c:ptCount val="10"/>
                <c:pt idx="0">
                  <c:v>9.3338573393594029</c:v>
                </c:pt>
                <c:pt idx="1">
                  <c:v>7.107280529288329</c:v>
                </c:pt>
                <c:pt idx="2">
                  <c:v>3.3105725600023663</c:v>
                </c:pt>
                <c:pt idx="3">
                  <c:v>4.0870081761303219</c:v>
                </c:pt>
                <c:pt idx="4">
                  <c:v>3.2202827408246444</c:v>
                </c:pt>
                <c:pt idx="5">
                  <c:v>3.9170508524132179</c:v>
                </c:pt>
                <c:pt idx="6">
                  <c:v>3.2818364318757092</c:v>
                </c:pt>
                <c:pt idx="7">
                  <c:v>2.8109820268551626</c:v>
                </c:pt>
                <c:pt idx="8">
                  <c:v>2.3957735815993635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Зонне!$C$16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Зонне!$C$17:$C$26</c:f>
              <c:numCache>
                <c:formatCode>0.0</c:formatCode>
                <c:ptCount val="10"/>
                <c:pt idx="0">
                  <c:v>31.662960523203129</c:v>
                </c:pt>
                <c:pt idx="1">
                  <c:v>25.831667377973449</c:v>
                </c:pt>
                <c:pt idx="2">
                  <c:v>11.436195558944059</c:v>
                </c:pt>
                <c:pt idx="3">
                  <c:v>13.836361959228855</c:v>
                </c:pt>
                <c:pt idx="4">
                  <c:v>11.446755417177002</c:v>
                </c:pt>
                <c:pt idx="5">
                  <c:v>14.402177002755364</c:v>
                </c:pt>
                <c:pt idx="6">
                  <c:v>11.60344659794432</c:v>
                </c:pt>
                <c:pt idx="7">
                  <c:v>10.160167787913755</c:v>
                </c:pt>
                <c:pt idx="8">
                  <c:v>7.8373814596054228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Зонне!$H$16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Зонне!$H$17:$H$26</c:f>
              <c:numCache>
                <c:formatCode>0.0</c:formatCode>
                <c:ptCount val="10"/>
                <c:pt idx="0">
                  <c:v>3.9994748515629692</c:v>
                </c:pt>
                <c:pt idx="1">
                  <c:v>2.7730501124818452</c:v>
                </c:pt>
                <c:pt idx="2">
                  <c:v>1.4688487422766636</c:v>
                </c:pt>
                <c:pt idx="3">
                  <c:v>1.8982732616131182</c:v>
                </c:pt>
                <c:pt idx="4">
                  <c:v>1.371785627630506</c:v>
                </c:pt>
                <c:pt idx="5">
                  <c:v>1.5440067661807619</c:v>
                </c:pt>
                <c:pt idx="6">
                  <c:v>1.3734329987879454</c:v>
                </c:pt>
                <c:pt idx="7">
                  <c:v>1.0989206063674841</c:v>
                </c:pt>
                <c:pt idx="8">
                  <c:v>1.1015082189459413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150408"/>
        <c:axId val="471151192"/>
      </c:lineChart>
      <c:catAx>
        <c:axId val="47115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1151192"/>
        <c:crosses val="autoZero"/>
        <c:auto val="1"/>
        <c:lblAlgn val="ctr"/>
        <c:lblOffset val="100"/>
        <c:noMultiLvlLbl val="0"/>
      </c:catAx>
      <c:valAx>
        <c:axId val="4711511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71150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Зонне!$C$32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Зонне!$A$33:$A$42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Зонне!$C$33:$C$42</c:f>
              <c:numCache>
                <c:formatCode>0.0</c:formatCode>
                <c:ptCount val="10"/>
                <c:pt idx="0">
                  <c:v>65.413533834586474</c:v>
                </c:pt>
                <c:pt idx="1">
                  <c:v>68.316831683168317</c:v>
                </c:pt>
                <c:pt idx="2">
                  <c:v>63.829787234042556</c:v>
                </c:pt>
                <c:pt idx="3">
                  <c:v>62.068965517241381</c:v>
                </c:pt>
                <c:pt idx="4">
                  <c:v>65.217391304347828</c:v>
                </c:pt>
                <c:pt idx="5">
                  <c:v>67.857142857142861</c:v>
                </c:pt>
                <c:pt idx="6">
                  <c:v>65.957446808510639</c:v>
                </c:pt>
                <c:pt idx="7">
                  <c:v>68.292682926829272</c:v>
                </c:pt>
                <c:pt idx="8">
                  <c:v>62.857142857142854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Зонне!$D$32</c:f>
              <c:strCache>
                <c:ptCount val="1"/>
                <c:pt idx="0">
                  <c:v>18 и старше</c:v>
                </c:pt>
              </c:strCache>
            </c:strRef>
          </c:tx>
          <c:invertIfNegative val="0"/>
          <c:cat>
            <c:numRef>
              <c:f>Зонне!$A$33:$A$42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Зонне!$D$33:$D$42</c:f>
              <c:numCache>
                <c:formatCode>0.0</c:formatCode>
                <c:ptCount val="10"/>
                <c:pt idx="0">
                  <c:v>34.586466165413533</c:v>
                </c:pt>
                <c:pt idx="1">
                  <c:v>31.683168316831683</c:v>
                </c:pt>
                <c:pt idx="2">
                  <c:v>36.170212765957451</c:v>
                </c:pt>
                <c:pt idx="3">
                  <c:v>37.931034482758619</c:v>
                </c:pt>
                <c:pt idx="4">
                  <c:v>34.782608695652172</c:v>
                </c:pt>
                <c:pt idx="5">
                  <c:v>32.142857142857146</c:v>
                </c:pt>
                <c:pt idx="6">
                  <c:v>34.042553191489361</c:v>
                </c:pt>
                <c:pt idx="7">
                  <c:v>31.707317073170731</c:v>
                </c:pt>
                <c:pt idx="8">
                  <c:v>37.142857142857146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313560"/>
        <c:axId val="239318856"/>
      </c:barChart>
      <c:catAx>
        <c:axId val="36531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318856"/>
        <c:crosses val="autoZero"/>
        <c:auto val="1"/>
        <c:lblAlgn val="ctr"/>
        <c:lblOffset val="100"/>
        <c:noMultiLvlLbl val="0"/>
      </c:catAx>
      <c:valAx>
        <c:axId val="23931885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65313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Зонне!$C$64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Зонне!$C$65:$C$74</c:f>
              <c:numCache>
                <c:formatCode>0.0</c:formatCode>
                <c:ptCount val="10"/>
                <c:pt idx="0">
                  <c:v>3.4482758620689653</c:v>
                </c:pt>
                <c:pt idx="1">
                  <c:v>4.3478260869565215</c:v>
                </c:pt>
                <c:pt idx="2">
                  <c:v>6.666666666666667</c:v>
                </c:pt>
                <c:pt idx="3">
                  <c:v>5.5555555555555554</c:v>
                </c:pt>
                <c:pt idx="4">
                  <c:v>3.3333333333333335</c:v>
                </c:pt>
                <c:pt idx="5">
                  <c:v>2.6315789473684208</c:v>
                </c:pt>
                <c:pt idx="6">
                  <c:v>3.225806451612903</c:v>
                </c:pt>
                <c:pt idx="7">
                  <c:v>7.1428571428571423</c:v>
                </c:pt>
                <c:pt idx="8">
                  <c:v>4.5454545454545459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Зонне!$D$64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Зонне!$D$65:$D$74</c:f>
              <c:numCache>
                <c:formatCode>0.0</c:formatCode>
                <c:ptCount val="10"/>
                <c:pt idx="0">
                  <c:v>16.091954022988507</c:v>
                </c:pt>
                <c:pt idx="1">
                  <c:v>15.942028985507244</c:v>
                </c:pt>
                <c:pt idx="2">
                  <c:v>20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15.789473684210526</c:v>
                </c:pt>
                <c:pt idx="6">
                  <c:v>16.129032258064516</c:v>
                </c:pt>
                <c:pt idx="7">
                  <c:v>21.428571428571427</c:v>
                </c:pt>
                <c:pt idx="8">
                  <c:v>18.181818181818183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Зонне!$E$64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Зонне!$E$65:$E$74</c:f>
              <c:numCache>
                <c:formatCode>0.0</c:formatCode>
                <c:ptCount val="10"/>
                <c:pt idx="0">
                  <c:v>40.229885057471265</c:v>
                </c:pt>
                <c:pt idx="1">
                  <c:v>37.681159420289859</c:v>
                </c:pt>
                <c:pt idx="2">
                  <c:v>36.666666666666664</c:v>
                </c:pt>
                <c:pt idx="3">
                  <c:v>36.111111111111107</c:v>
                </c:pt>
                <c:pt idx="4">
                  <c:v>40</c:v>
                </c:pt>
                <c:pt idx="5">
                  <c:v>39.473684210526315</c:v>
                </c:pt>
                <c:pt idx="6">
                  <c:v>38.70967741935484</c:v>
                </c:pt>
                <c:pt idx="7">
                  <c:v>39.285714285714285</c:v>
                </c:pt>
                <c:pt idx="8">
                  <c:v>36.363636363636367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Зонне!$F$64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Зонне!$F$65:$F$74</c:f>
              <c:numCache>
                <c:formatCode>0.0</c:formatCode>
                <c:ptCount val="10"/>
                <c:pt idx="0">
                  <c:v>40.229885057471265</c:v>
                </c:pt>
                <c:pt idx="1">
                  <c:v>42.028985507246375</c:v>
                </c:pt>
                <c:pt idx="2">
                  <c:v>36.666666666666664</c:v>
                </c:pt>
                <c:pt idx="3">
                  <c:v>41.666666666666671</c:v>
                </c:pt>
                <c:pt idx="4">
                  <c:v>40</c:v>
                </c:pt>
                <c:pt idx="5">
                  <c:v>42.105263157894733</c:v>
                </c:pt>
                <c:pt idx="6">
                  <c:v>41.935483870967744</c:v>
                </c:pt>
                <c:pt idx="7">
                  <c:v>32.142857142857146</c:v>
                </c:pt>
                <c:pt idx="8">
                  <c:v>40.909090909090914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144168"/>
        <c:axId val="239144952"/>
      </c:barChart>
      <c:catAx>
        <c:axId val="23914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44952"/>
        <c:crosses val="autoZero"/>
        <c:auto val="1"/>
        <c:lblAlgn val="ctr"/>
        <c:lblOffset val="100"/>
        <c:noMultiLvlLbl val="0"/>
      </c:catAx>
      <c:valAx>
        <c:axId val="239144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9144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Зонне!$Y$4:$Y$8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Зонне!$Y$4:$Y$8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Зонне!$U$4:$U$7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Зонне!$X$4:$X$7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446664"/>
        <c:axId val="123685120"/>
      </c:barChart>
      <c:catAx>
        <c:axId val="466446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685120"/>
        <c:crosses val="autoZero"/>
        <c:auto val="1"/>
        <c:lblAlgn val="ctr"/>
        <c:lblOffset val="100"/>
        <c:noMultiLvlLbl val="0"/>
      </c:catAx>
      <c:valAx>
        <c:axId val="123685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6446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13</xdr:row>
      <xdr:rowOff>176212</xdr:rowOff>
    </xdr:from>
    <xdr:to>
      <xdr:col>17</xdr:col>
      <xdr:colOff>352426</xdr:colOff>
      <xdr:row>28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100013</xdr:rowOff>
    </xdr:from>
    <xdr:to>
      <xdr:col>17</xdr:col>
      <xdr:colOff>381000</xdr:colOff>
      <xdr:row>43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60</xdr:row>
      <xdr:rowOff>185737</xdr:rowOff>
    </xdr:from>
    <xdr:to>
      <xdr:col>14</xdr:col>
      <xdr:colOff>581025</xdr:colOff>
      <xdr:row>74</xdr:row>
      <xdr:rowOff>33337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</xdr:colOff>
      <xdr:row>44</xdr:row>
      <xdr:rowOff>147637</xdr:rowOff>
    </xdr:from>
    <xdr:to>
      <xdr:col>13</xdr:col>
      <xdr:colOff>571499</xdr:colOff>
      <xdr:row>58</xdr:row>
      <xdr:rowOff>166687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56;&#1040;&#1046;&#1053;&#1048;&#1050;&#1054;&#1042;/&#1040;&#1082;&#1082;&#1088;&#1077;&#1076;&#1080;&#1090;&#1072;&#1094;&#1080;&#1103;/2021/&#1089;&#1090;&#1072;&#1085;&#1094;&#1080;&#1103;&#1069;&#1044;_&#1079;&#1072;&#1076;&#1072;&#1085;&#1080;&#1103;_11-20-2021-&#1086;&#1082;&#1086;&#1085;&#1095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онуклеоз"/>
      <sheetName val="Эшерихии"/>
      <sheetName val="Норавирус"/>
      <sheetName val="Ротавирус"/>
      <sheetName val="Скарлатина"/>
      <sheetName val="Ветряная оспа"/>
      <sheetName val="Коклюш"/>
      <sheetName val="гепатит А"/>
      <sheetName val="Флекснер"/>
      <sheetName val="Зонн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U4" t="str">
            <v>дети до 1 года</v>
          </cell>
          <cell r="X4">
            <v>0</v>
          </cell>
          <cell r="Y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</row>
        <row r="8">
          <cell r="Y8">
            <v>0</v>
          </cell>
        </row>
        <row r="16">
          <cell r="B16" t="str">
            <v>Всего</v>
          </cell>
          <cell r="C16" t="str">
            <v>дети 0-17</v>
          </cell>
          <cell r="H16" t="str">
            <v>18 и старше</v>
          </cell>
        </row>
        <row r="17">
          <cell r="A17">
            <v>2011</v>
          </cell>
          <cell r="B17">
            <v>9.3338573393594029</v>
          </cell>
          <cell r="C17">
            <v>31.662960523203129</v>
          </cell>
          <cell r="H17">
            <v>3.9994748515629692</v>
          </cell>
        </row>
        <row r="18">
          <cell r="A18">
            <v>2012</v>
          </cell>
          <cell r="B18">
            <v>7.107280529288329</v>
          </cell>
          <cell r="C18">
            <v>25.831667377973449</v>
          </cell>
          <cell r="H18">
            <v>2.7730501124818452</v>
          </cell>
        </row>
        <row r="19">
          <cell r="A19">
            <v>2013</v>
          </cell>
          <cell r="B19">
            <v>3.3105725600023663</v>
          </cell>
          <cell r="C19">
            <v>11.436195558944059</v>
          </cell>
          <cell r="H19">
            <v>1.4688487422766636</v>
          </cell>
        </row>
        <row r="20">
          <cell r="A20">
            <v>2014</v>
          </cell>
          <cell r="B20">
            <v>4.0870081761303219</v>
          </cell>
          <cell r="C20">
            <v>13.836361959228855</v>
          </cell>
          <cell r="H20">
            <v>1.8982732616131182</v>
          </cell>
        </row>
        <row r="21">
          <cell r="A21">
            <v>2015</v>
          </cell>
          <cell r="B21">
            <v>3.2202827408246444</v>
          </cell>
          <cell r="C21">
            <v>11.446755417177002</v>
          </cell>
          <cell r="H21">
            <v>1.371785627630506</v>
          </cell>
        </row>
        <row r="22">
          <cell r="A22">
            <v>2016</v>
          </cell>
          <cell r="B22">
            <v>3.9170508524132179</v>
          </cell>
          <cell r="C22">
            <v>14.402177002755364</v>
          </cell>
          <cell r="H22">
            <v>1.5440067661807619</v>
          </cell>
        </row>
        <row r="23">
          <cell r="A23">
            <v>2017</v>
          </cell>
          <cell r="B23">
            <v>3.2818364318757092</v>
          </cell>
          <cell r="C23">
            <v>11.60344659794432</v>
          </cell>
          <cell r="H23">
            <v>1.3734329987879454</v>
          </cell>
        </row>
        <row r="24">
          <cell r="A24">
            <v>2018</v>
          </cell>
          <cell r="B24">
            <v>2.8109820268551626</v>
          </cell>
          <cell r="C24">
            <v>10.160167787913755</v>
          </cell>
          <cell r="H24">
            <v>1.0989206063674841</v>
          </cell>
        </row>
        <row r="25">
          <cell r="A25">
            <v>2019</v>
          </cell>
          <cell r="B25">
            <v>2.3957735815993635</v>
          </cell>
          <cell r="C25">
            <v>7.8373814596054228</v>
          </cell>
          <cell r="H25">
            <v>1.1015082189459413</v>
          </cell>
        </row>
        <row r="26">
          <cell r="A26">
            <v>2020</v>
          </cell>
          <cell r="B26">
            <v>0</v>
          </cell>
          <cell r="C26">
            <v>0</v>
          </cell>
          <cell r="H26">
            <v>0</v>
          </cell>
        </row>
        <row r="32">
          <cell r="C32" t="str">
            <v>дети 0-17</v>
          </cell>
          <cell r="D32" t="str">
            <v>18 и старше</v>
          </cell>
        </row>
        <row r="33">
          <cell r="A33">
            <v>2011</v>
          </cell>
          <cell r="C33">
            <v>65.413533834586474</v>
          </cell>
          <cell r="D33">
            <v>34.586466165413533</v>
          </cell>
        </row>
        <row r="34">
          <cell r="A34">
            <v>2012</v>
          </cell>
          <cell r="C34">
            <v>68.316831683168317</v>
          </cell>
          <cell r="D34">
            <v>31.683168316831683</v>
          </cell>
        </row>
        <row r="35">
          <cell r="A35">
            <v>2013</v>
          </cell>
          <cell r="C35">
            <v>63.829787234042556</v>
          </cell>
          <cell r="D35">
            <v>36.170212765957451</v>
          </cell>
        </row>
        <row r="36">
          <cell r="A36">
            <v>2014</v>
          </cell>
          <cell r="C36">
            <v>62.068965517241381</v>
          </cell>
          <cell r="D36">
            <v>37.931034482758619</v>
          </cell>
        </row>
        <row r="37">
          <cell r="A37">
            <v>2015</v>
          </cell>
          <cell r="C37">
            <v>65.217391304347828</v>
          </cell>
          <cell r="D37">
            <v>34.782608695652172</v>
          </cell>
        </row>
        <row r="38">
          <cell r="A38">
            <v>2016</v>
          </cell>
          <cell r="C38">
            <v>67.857142857142861</v>
          </cell>
          <cell r="D38">
            <v>32.142857142857146</v>
          </cell>
        </row>
        <row r="39">
          <cell r="A39">
            <v>2017</v>
          </cell>
          <cell r="C39">
            <v>65.957446808510639</v>
          </cell>
          <cell r="D39">
            <v>34.042553191489361</v>
          </cell>
        </row>
        <row r="40">
          <cell r="A40">
            <v>2018</v>
          </cell>
          <cell r="C40">
            <v>68.292682926829272</v>
          </cell>
          <cell r="D40">
            <v>31.707317073170731</v>
          </cell>
        </row>
        <row r="41">
          <cell r="A41">
            <v>2019</v>
          </cell>
          <cell r="C41">
            <v>62.857142857142854</v>
          </cell>
          <cell r="D41">
            <v>37.142857142857146</v>
          </cell>
        </row>
        <row r="42">
          <cell r="A42">
            <v>2020</v>
          </cell>
          <cell r="C42" t="e">
            <v>#DIV/0!</v>
          </cell>
          <cell r="D42" t="e">
            <v>#DIV/0!</v>
          </cell>
        </row>
        <row r="64">
          <cell r="C64" t="str">
            <v>дети до 1 года</v>
          </cell>
          <cell r="D64" t="str">
            <v>дети 1-2 года</v>
          </cell>
          <cell r="E64" t="str">
            <v>Дети 3-6</v>
          </cell>
          <cell r="F64" t="str">
            <v>Дети 7-17</v>
          </cell>
        </row>
        <row r="65">
          <cell r="A65">
            <v>2011</v>
          </cell>
          <cell r="C65">
            <v>3.4482758620689653</v>
          </cell>
          <cell r="D65">
            <v>16.091954022988507</v>
          </cell>
          <cell r="E65">
            <v>40.229885057471265</v>
          </cell>
          <cell r="F65">
            <v>40.229885057471265</v>
          </cell>
        </row>
        <row r="66">
          <cell r="A66">
            <v>2012</v>
          </cell>
          <cell r="C66">
            <v>4.3478260869565215</v>
          </cell>
          <cell r="D66">
            <v>15.942028985507244</v>
          </cell>
          <cell r="E66">
            <v>37.681159420289859</v>
          </cell>
          <cell r="F66">
            <v>42.028985507246375</v>
          </cell>
        </row>
        <row r="67">
          <cell r="A67">
            <v>2013</v>
          </cell>
          <cell r="C67">
            <v>6.666666666666667</v>
          </cell>
          <cell r="D67">
            <v>20</v>
          </cell>
          <cell r="E67">
            <v>36.666666666666664</v>
          </cell>
          <cell r="F67">
            <v>36.666666666666664</v>
          </cell>
        </row>
        <row r="68">
          <cell r="A68">
            <v>2014</v>
          </cell>
          <cell r="C68">
            <v>5.5555555555555554</v>
          </cell>
          <cell r="D68">
            <v>16.666666666666664</v>
          </cell>
          <cell r="E68">
            <v>36.111111111111107</v>
          </cell>
          <cell r="F68">
            <v>41.666666666666671</v>
          </cell>
        </row>
        <row r="69">
          <cell r="A69">
            <v>2015</v>
          </cell>
          <cell r="C69">
            <v>3.3333333333333335</v>
          </cell>
          <cell r="D69">
            <v>16.666666666666664</v>
          </cell>
          <cell r="E69">
            <v>40</v>
          </cell>
          <cell r="F69">
            <v>40</v>
          </cell>
        </row>
        <row r="70">
          <cell r="A70">
            <v>2016</v>
          </cell>
          <cell r="C70">
            <v>2.6315789473684208</v>
          </cell>
          <cell r="D70">
            <v>15.789473684210526</v>
          </cell>
          <cell r="E70">
            <v>39.473684210526315</v>
          </cell>
          <cell r="F70">
            <v>42.105263157894733</v>
          </cell>
        </row>
        <row r="71">
          <cell r="A71">
            <v>2017</v>
          </cell>
          <cell r="C71">
            <v>3.225806451612903</v>
          </cell>
          <cell r="D71">
            <v>16.129032258064516</v>
          </cell>
          <cell r="E71">
            <v>38.70967741935484</v>
          </cell>
          <cell r="F71">
            <v>41.935483870967744</v>
          </cell>
        </row>
        <row r="72">
          <cell r="A72">
            <v>2018</v>
          </cell>
          <cell r="C72">
            <v>7.1428571428571423</v>
          </cell>
          <cell r="D72">
            <v>21.428571428571427</v>
          </cell>
          <cell r="E72">
            <v>39.285714285714285</v>
          </cell>
          <cell r="F72">
            <v>32.142857142857146</v>
          </cell>
        </row>
        <row r="73">
          <cell r="A73">
            <v>2019</v>
          </cell>
          <cell r="C73">
            <v>4.5454545454545459</v>
          </cell>
          <cell r="D73">
            <v>18.181818181818183</v>
          </cell>
          <cell r="E73">
            <v>36.363636363636367</v>
          </cell>
          <cell r="F73">
            <v>40.909090909090914</v>
          </cell>
        </row>
        <row r="74">
          <cell r="A74">
            <v>2020</v>
          </cell>
          <cell r="C74" t="e">
            <v>#DIV/0!</v>
          </cell>
          <cell r="D74" t="e">
            <v>#DIV/0!</v>
          </cell>
          <cell r="E74" t="e">
            <v>#DIV/0!</v>
          </cell>
          <cell r="F74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abSelected="1" workbookViewId="0">
      <selection activeCell="K13" sqref="K13:O13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0" max="21" width="9.140625" style="3"/>
    <col min="22" max="22" width="15.28515625" style="3" customWidth="1"/>
    <col min="23" max="23" width="15" style="3" customWidth="1"/>
    <col min="24" max="26" width="9.140625" style="3"/>
    <col min="27" max="27" width="2.140625" style="3" customWidth="1"/>
    <col min="28" max="36" width="9.140625" style="3"/>
  </cols>
  <sheetData>
    <row r="1" spans="1:30" ht="18.75" x14ac:dyDescent="0.25">
      <c r="A1" s="1"/>
      <c r="B1" s="2" t="s">
        <v>0</v>
      </c>
      <c r="U1" s="3" t="s">
        <v>1</v>
      </c>
      <c r="V1" s="3" t="s">
        <v>2</v>
      </c>
      <c r="AD1" s="3">
        <v>3</v>
      </c>
    </row>
    <row r="2" spans="1:30" ht="36.75" customHeight="1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B2" s="10" t="s">
        <v>11</v>
      </c>
    </row>
    <row r="3" spans="1:30" x14ac:dyDescent="0.25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6"/>
      <c r="J3" s="11" t="s">
        <v>20</v>
      </c>
      <c r="K3" s="12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4" t="s">
        <v>18</v>
      </c>
      <c r="Q3" s="13" t="s">
        <v>19</v>
      </c>
      <c r="R3" s="6"/>
      <c r="U3" s="3" t="s">
        <v>14</v>
      </c>
      <c r="V3" s="3">
        <f>L13</f>
        <v>0</v>
      </c>
      <c r="W3" s="3">
        <f>C13</f>
        <v>860586</v>
      </c>
      <c r="X3" s="15">
        <f>V3/W3*100000</f>
        <v>0</v>
      </c>
      <c r="Y3" s="16">
        <f>SQRT(X3*(100000-X3)/W3)*1.96</f>
        <v>0</v>
      </c>
      <c r="Z3" s="16">
        <f>ROUND(X3-Y3,1)</f>
        <v>0</v>
      </c>
      <c r="AA3" s="3" t="s">
        <v>21</v>
      </c>
      <c r="AB3" s="16">
        <f>ROUND(X3+Y3,1)</f>
        <v>0</v>
      </c>
    </row>
    <row r="4" spans="1:30" x14ac:dyDescent="0.25">
      <c r="A4" s="12">
        <v>2011</v>
      </c>
      <c r="B4" s="17">
        <v>4274760</v>
      </c>
      <c r="C4" s="17">
        <v>824307</v>
      </c>
      <c r="D4" s="17">
        <v>43674</v>
      </c>
      <c r="E4" s="17">
        <v>88014</v>
      </c>
      <c r="F4" s="17">
        <v>158250</v>
      </c>
      <c r="G4" s="17">
        <v>534372</v>
      </c>
      <c r="H4" s="17">
        <v>3450453</v>
      </c>
      <c r="I4" s="6"/>
      <c r="J4" s="12">
        <v>2011</v>
      </c>
      <c r="K4" s="17">
        <v>399</v>
      </c>
      <c r="L4" s="17">
        <v>261</v>
      </c>
      <c r="M4" s="17">
        <v>9</v>
      </c>
      <c r="N4" s="17">
        <v>42</v>
      </c>
      <c r="O4" s="17">
        <v>105</v>
      </c>
      <c r="P4" s="18">
        <f>L4-SUM(M4:O4)</f>
        <v>105</v>
      </c>
      <c r="Q4" s="18">
        <f>K4-L4</f>
        <v>138</v>
      </c>
      <c r="R4" s="6"/>
      <c r="U4" s="3" t="s">
        <v>15</v>
      </c>
      <c r="V4" s="3">
        <f>M13</f>
        <v>0</v>
      </c>
      <c r="W4" s="3">
        <f>D13</f>
        <v>57924</v>
      </c>
      <c r="X4" s="15">
        <f t="shared" ref="X4:X8" si="0">V4/W4*100000</f>
        <v>0</v>
      </c>
      <c r="Y4" s="16">
        <f t="shared" ref="Y4:Y8" si="1">SQRT(X4*(100000-X4)/W4)*1.96</f>
        <v>0</v>
      </c>
      <c r="Z4" s="16">
        <f t="shared" ref="Z4:Z8" si="2">ROUND(X4-Y4,1)</f>
        <v>0</v>
      </c>
      <c r="AA4" s="3" t="s">
        <v>21</v>
      </c>
      <c r="AB4" s="16">
        <f t="shared" ref="AB4:AB8" si="3">ROUND(X4+Y4,1)</f>
        <v>0</v>
      </c>
    </row>
    <row r="5" spans="1:30" x14ac:dyDescent="0.25">
      <c r="A5" s="19">
        <v>2012</v>
      </c>
      <c r="B5" s="17">
        <v>4263234</v>
      </c>
      <c r="C5" s="17">
        <v>801342</v>
      </c>
      <c r="D5" s="17">
        <v>45981</v>
      </c>
      <c r="E5" s="17">
        <v>87486</v>
      </c>
      <c r="F5" s="17">
        <v>164676</v>
      </c>
      <c r="G5" s="17">
        <v>503196</v>
      </c>
      <c r="H5" s="17">
        <v>3461892</v>
      </c>
      <c r="I5" s="6"/>
      <c r="J5" s="19">
        <v>2012</v>
      </c>
      <c r="K5" s="17">
        <v>303</v>
      </c>
      <c r="L5" s="17">
        <v>207</v>
      </c>
      <c r="M5" s="17">
        <v>9</v>
      </c>
      <c r="N5" s="17">
        <v>33</v>
      </c>
      <c r="O5" s="17">
        <v>78</v>
      </c>
      <c r="P5" s="18">
        <f t="shared" ref="P5:P13" si="4">L5-SUM(M5:O5)</f>
        <v>87</v>
      </c>
      <c r="Q5" s="18">
        <f t="shared" ref="Q5:Q13" si="5">K5-L5</f>
        <v>96</v>
      </c>
      <c r="R5" s="6"/>
      <c r="U5" s="3" t="s">
        <v>16</v>
      </c>
      <c r="V5" s="3">
        <f>N13</f>
        <v>0</v>
      </c>
      <c r="W5" s="3">
        <f>E13</f>
        <v>115071</v>
      </c>
      <c r="X5" s="15">
        <f t="shared" si="0"/>
        <v>0</v>
      </c>
      <c r="Y5" s="16">
        <f t="shared" si="1"/>
        <v>0</v>
      </c>
      <c r="Z5" s="16">
        <f t="shared" si="2"/>
        <v>0</v>
      </c>
      <c r="AA5" s="3" t="s">
        <v>21</v>
      </c>
      <c r="AB5" s="16">
        <f t="shared" si="3"/>
        <v>0</v>
      </c>
    </row>
    <row r="6" spans="1:30" x14ac:dyDescent="0.25">
      <c r="A6" s="19">
        <v>2013</v>
      </c>
      <c r="B6" s="17">
        <v>4259082</v>
      </c>
      <c r="C6" s="17">
        <v>786975</v>
      </c>
      <c r="D6" s="17">
        <v>49512</v>
      </c>
      <c r="E6" s="17">
        <v>89529</v>
      </c>
      <c r="F6" s="17">
        <v>170415</v>
      </c>
      <c r="G6" s="17">
        <v>477522</v>
      </c>
      <c r="H6" s="17">
        <v>3472107</v>
      </c>
      <c r="I6" s="6"/>
      <c r="J6" s="19">
        <v>2013</v>
      </c>
      <c r="K6" s="17">
        <v>141</v>
      </c>
      <c r="L6" s="17">
        <v>90</v>
      </c>
      <c r="M6" s="17">
        <v>6</v>
      </c>
      <c r="N6" s="17">
        <v>18</v>
      </c>
      <c r="O6" s="17">
        <v>33</v>
      </c>
      <c r="P6" s="18">
        <f t="shared" si="4"/>
        <v>33</v>
      </c>
      <c r="Q6" s="18">
        <f t="shared" si="5"/>
        <v>51</v>
      </c>
      <c r="R6" s="6"/>
      <c r="U6" s="3" t="s">
        <v>17</v>
      </c>
      <c r="V6" s="3">
        <f>O13</f>
        <v>0</v>
      </c>
      <c r="W6" s="3">
        <f>F13</f>
        <v>210942</v>
      </c>
      <c r="X6" s="15">
        <f t="shared" si="0"/>
        <v>0</v>
      </c>
      <c r="Y6" s="16">
        <f t="shared" si="1"/>
        <v>0</v>
      </c>
      <c r="Z6" s="16">
        <f t="shared" si="2"/>
        <v>0</v>
      </c>
      <c r="AA6" s="3" t="s">
        <v>21</v>
      </c>
      <c r="AB6" s="16">
        <f t="shared" si="3"/>
        <v>0</v>
      </c>
    </row>
    <row r="7" spans="1:30" x14ac:dyDescent="0.25">
      <c r="A7" s="19">
        <v>2014</v>
      </c>
      <c r="B7" s="17">
        <v>4257393</v>
      </c>
      <c r="C7" s="17">
        <v>780552</v>
      </c>
      <c r="D7" s="17">
        <v>51792</v>
      </c>
      <c r="E7" s="17">
        <v>95364</v>
      </c>
      <c r="F7" s="17">
        <v>174291</v>
      </c>
      <c r="G7" s="17">
        <v>459105</v>
      </c>
      <c r="H7" s="17">
        <v>3476844</v>
      </c>
      <c r="I7" s="6"/>
      <c r="J7" s="19">
        <v>2014</v>
      </c>
      <c r="K7" s="17">
        <v>174</v>
      </c>
      <c r="L7" s="17">
        <v>108</v>
      </c>
      <c r="M7" s="17">
        <v>6</v>
      </c>
      <c r="N7" s="17">
        <v>18</v>
      </c>
      <c r="O7" s="17">
        <v>39</v>
      </c>
      <c r="P7" s="18">
        <f t="shared" si="4"/>
        <v>45</v>
      </c>
      <c r="Q7" s="18">
        <f t="shared" si="5"/>
        <v>66</v>
      </c>
      <c r="R7" s="6"/>
      <c r="U7" s="3" t="s">
        <v>22</v>
      </c>
      <c r="V7" s="3">
        <f>P13</f>
        <v>0</v>
      </c>
      <c r="W7" s="3">
        <f>G13</f>
        <v>476649</v>
      </c>
      <c r="X7" s="15">
        <f t="shared" si="0"/>
        <v>0</v>
      </c>
      <c r="Y7" s="16">
        <f t="shared" si="1"/>
        <v>0</v>
      </c>
      <c r="Z7" s="16">
        <f t="shared" si="2"/>
        <v>0</v>
      </c>
      <c r="AA7" s="3" t="s">
        <v>21</v>
      </c>
      <c r="AB7" s="16">
        <f t="shared" si="3"/>
        <v>0</v>
      </c>
    </row>
    <row r="8" spans="1:30" x14ac:dyDescent="0.25">
      <c r="A8" s="19">
        <v>2015</v>
      </c>
      <c r="B8" s="17">
        <v>4285338</v>
      </c>
      <c r="C8" s="17">
        <v>786249</v>
      </c>
      <c r="D8" s="17">
        <v>49248</v>
      </c>
      <c r="E8" s="17">
        <v>100068</v>
      </c>
      <c r="F8" s="17">
        <v>177693</v>
      </c>
      <c r="G8" s="17">
        <v>459240</v>
      </c>
      <c r="H8" s="17">
        <v>3499089</v>
      </c>
      <c r="I8" s="6"/>
      <c r="J8" s="19">
        <v>2015</v>
      </c>
      <c r="K8" s="17">
        <v>138</v>
      </c>
      <c r="L8" s="17">
        <v>90</v>
      </c>
      <c r="M8" s="17">
        <v>3</v>
      </c>
      <c r="N8" s="17">
        <v>15</v>
      </c>
      <c r="O8" s="17">
        <v>36</v>
      </c>
      <c r="P8" s="18">
        <f t="shared" si="4"/>
        <v>36</v>
      </c>
      <c r="Q8" s="18">
        <f t="shared" si="5"/>
        <v>48</v>
      </c>
      <c r="R8" s="6"/>
      <c r="U8" s="3" t="s">
        <v>23</v>
      </c>
      <c r="V8" s="3">
        <f>Q13</f>
        <v>0</v>
      </c>
      <c r="W8" s="3">
        <f>H13</f>
        <v>3531594</v>
      </c>
      <c r="X8" s="15">
        <f t="shared" si="0"/>
        <v>0</v>
      </c>
      <c r="Y8" s="16">
        <f t="shared" si="1"/>
        <v>0</v>
      </c>
      <c r="Z8" s="16">
        <f t="shared" si="2"/>
        <v>0</v>
      </c>
      <c r="AA8" s="3" t="s">
        <v>21</v>
      </c>
      <c r="AB8" s="16">
        <f t="shared" si="3"/>
        <v>0</v>
      </c>
    </row>
    <row r="9" spans="1:30" x14ac:dyDescent="0.25">
      <c r="A9" s="19">
        <v>2016</v>
      </c>
      <c r="B9" s="17">
        <v>4288941</v>
      </c>
      <c r="C9" s="17">
        <v>791547</v>
      </c>
      <c r="D9" s="17">
        <v>51714</v>
      </c>
      <c r="E9" s="17">
        <v>100353</v>
      </c>
      <c r="F9" s="17">
        <v>182253</v>
      </c>
      <c r="G9" s="17">
        <v>457227</v>
      </c>
      <c r="H9" s="17">
        <v>3497394</v>
      </c>
      <c r="I9" s="6"/>
      <c r="J9" s="19">
        <v>2016</v>
      </c>
      <c r="K9" s="17">
        <v>168</v>
      </c>
      <c r="L9" s="17">
        <v>114</v>
      </c>
      <c r="M9" s="17">
        <v>3</v>
      </c>
      <c r="N9" s="17">
        <v>18</v>
      </c>
      <c r="O9" s="17">
        <v>45</v>
      </c>
      <c r="P9" s="18">
        <f t="shared" si="4"/>
        <v>48</v>
      </c>
      <c r="Q9" s="18">
        <f t="shared" si="5"/>
        <v>54</v>
      </c>
      <c r="R9" s="6"/>
    </row>
    <row r="10" spans="1:30" x14ac:dyDescent="0.25">
      <c r="A10" s="19">
        <v>2017</v>
      </c>
      <c r="B10" s="17">
        <v>4296375</v>
      </c>
      <c r="C10" s="17">
        <v>801486</v>
      </c>
      <c r="D10" s="17">
        <v>55122</v>
      </c>
      <c r="E10" s="17">
        <v>101769</v>
      </c>
      <c r="F10" s="17">
        <v>188601</v>
      </c>
      <c r="G10" s="17">
        <v>455994</v>
      </c>
      <c r="H10" s="17">
        <v>3494892</v>
      </c>
      <c r="I10" s="6"/>
      <c r="J10" s="19">
        <v>2017</v>
      </c>
      <c r="K10" s="17">
        <v>141</v>
      </c>
      <c r="L10" s="17">
        <v>93</v>
      </c>
      <c r="M10" s="17">
        <v>3</v>
      </c>
      <c r="N10" s="17">
        <v>15</v>
      </c>
      <c r="O10" s="17">
        <v>36</v>
      </c>
      <c r="P10" s="18">
        <f t="shared" si="4"/>
        <v>39</v>
      </c>
      <c r="Q10" s="18">
        <f t="shared" si="5"/>
        <v>48</v>
      </c>
      <c r="R10" s="6"/>
    </row>
    <row r="11" spans="1:30" x14ac:dyDescent="0.25">
      <c r="A11" s="19">
        <v>2018</v>
      </c>
      <c r="B11" s="17">
        <v>4375695</v>
      </c>
      <c r="C11" s="17">
        <v>826758</v>
      </c>
      <c r="D11" s="17">
        <v>57393</v>
      </c>
      <c r="E11" s="17">
        <v>108378</v>
      </c>
      <c r="F11" s="17">
        <v>198174</v>
      </c>
      <c r="G11" s="17">
        <v>462813</v>
      </c>
      <c r="H11" s="17">
        <v>3548937</v>
      </c>
      <c r="I11" s="6"/>
      <c r="J11" s="19">
        <v>2018</v>
      </c>
      <c r="K11" s="17">
        <v>123</v>
      </c>
      <c r="L11" s="17">
        <v>84</v>
      </c>
      <c r="M11" s="17">
        <v>6</v>
      </c>
      <c r="N11" s="17">
        <v>18</v>
      </c>
      <c r="O11" s="17">
        <v>33</v>
      </c>
      <c r="P11" s="18">
        <f t="shared" si="4"/>
        <v>27</v>
      </c>
      <c r="Q11" s="18">
        <f t="shared" si="5"/>
        <v>39</v>
      </c>
      <c r="R11" s="6"/>
    </row>
    <row r="12" spans="1:30" x14ac:dyDescent="0.25">
      <c r="A12" s="19">
        <v>2019</v>
      </c>
      <c r="B12" s="17">
        <v>4382718</v>
      </c>
      <c r="C12" s="17">
        <v>842118</v>
      </c>
      <c r="D12" s="17">
        <v>57615</v>
      </c>
      <c r="E12" s="17">
        <v>113331</v>
      </c>
      <c r="F12" s="17">
        <v>204390</v>
      </c>
      <c r="G12" s="17">
        <v>466782</v>
      </c>
      <c r="H12" s="17">
        <v>3540600</v>
      </c>
      <c r="I12" s="6"/>
      <c r="J12" s="19">
        <v>2019</v>
      </c>
      <c r="K12" s="17">
        <v>105</v>
      </c>
      <c r="L12" s="17">
        <v>66</v>
      </c>
      <c r="M12" s="17">
        <v>3</v>
      </c>
      <c r="N12" s="17">
        <v>12</v>
      </c>
      <c r="O12" s="17">
        <v>24</v>
      </c>
      <c r="P12" s="18">
        <f t="shared" si="4"/>
        <v>27</v>
      </c>
      <c r="Q12" s="18">
        <f t="shared" si="5"/>
        <v>39</v>
      </c>
      <c r="R12" s="6"/>
    </row>
    <row r="13" spans="1:30" x14ac:dyDescent="0.25">
      <c r="A13" s="19">
        <v>2020</v>
      </c>
      <c r="B13" s="17">
        <v>4392180</v>
      </c>
      <c r="C13" s="17">
        <v>860586</v>
      </c>
      <c r="D13" s="17">
        <v>57924</v>
      </c>
      <c r="E13" s="17">
        <v>115071</v>
      </c>
      <c r="F13" s="17">
        <v>210942</v>
      </c>
      <c r="G13" s="17">
        <v>476649</v>
      </c>
      <c r="H13" s="17">
        <v>3531594</v>
      </c>
      <c r="I13" s="6"/>
      <c r="J13" s="19">
        <v>2020</v>
      </c>
      <c r="K13" s="20"/>
      <c r="L13" s="20"/>
      <c r="M13" s="20"/>
      <c r="N13" s="20"/>
      <c r="O13" s="20"/>
      <c r="P13" s="18">
        <f t="shared" si="4"/>
        <v>0</v>
      </c>
      <c r="Q13" s="18">
        <f t="shared" si="5"/>
        <v>0</v>
      </c>
      <c r="R13" s="6"/>
    </row>
    <row r="14" spans="1:30" x14ac:dyDescent="0.25">
      <c r="A14" s="21"/>
      <c r="B14" s="21"/>
      <c r="C14" s="21"/>
      <c r="D14" s="21"/>
      <c r="E14" s="21"/>
      <c r="F14" s="21"/>
      <c r="G14" s="21"/>
      <c r="H14" s="21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30" x14ac:dyDescent="0.25">
      <c r="A15" s="4" t="s">
        <v>24</v>
      </c>
      <c r="B15" s="4" t="s">
        <v>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30" x14ac:dyDescent="0.25">
      <c r="A16" s="11" t="s">
        <v>20</v>
      </c>
      <c r="B16" s="12" t="s">
        <v>13</v>
      </c>
      <c r="C16" s="13" t="s">
        <v>14</v>
      </c>
      <c r="D16" s="13" t="s">
        <v>15</v>
      </c>
      <c r="E16" s="13" t="s">
        <v>16</v>
      </c>
      <c r="F16" s="13" t="s">
        <v>17</v>
      </c>
      <c r="G16" s="14" t="s">
        <v>18</v>
      </c>
      <c r="H16" s="13" t="s">
        <v>19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2">
        <v>2011</v>
      </c>
      <c r="B17" s="22">
        <f t="shared" ref="B17:H26" si="6">K4/B4*100000</f>
        <v>9.3338573393594029</v>
      </c>
      <c r="C17" s="22">
        <f t="shared" si="6"/>
        <v>31.662960523203129</v>
      </c>
      <c r="D17" s="22">
        <f t="shared" si="6"/>
        <v>20.607226267344416</v>
      </c>
      <c r="E17" s="22">
        <f t="shared" si="6"/>
        <v>47.719680959847302</v>
      </c>
      <c r="F17" s="22">
        <f t="shared" si="6"/>
        <v>66.350710900473928</v>
      </c>
      <c r="G17" s="22">
        <f t="shared" si="6"/>
        <v>19.649233118501716</v>
      </c>
      <c r="H17" s="22">
        <f t="shared" si="6"/>
        <v>3.9994748515629692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>
        <v>2012</v>
      </c>
      <c r="B18" s="22">
        <f t="shared" si="6"/>
        <v>7.107280529288329</v>
      </c>
      <c r="C18" s="22">
        <f t="shared" si="6"/>
        <v>25.831667377973449</v>
      </c>
      <c r="D18" s="22">
        <f t="shared" si="6"/>
        <v>19.573302016050107</v>
      </c>
      <c r="E18" s="22">
        <f t="shared" si="6"/>
        <v>37.720320965640212</v>
      </c>
      <c r="F18" s="22">
        <f t="shared" si="6"/>
        <v>47.36573635502441</v>
      </c>
      <c r="G18" s="22">
        <f t="shared" si="6"/>
        <v>17.289485607993704</v>
      </c>
      <c r="H18" s="22">
        <f t="shared" si="6"/>
        <v>2.7730501124818452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9">
        <v>2013</v>
      </c>
      <c r="B19" s="22">
        <f t="shared" si="6"/>
        <v>3.3105725600023663</v>
      </c>
      <c r="C19" s="22">
        <f t="shared" si="6"/>
        <v>11.436195558944059</v>
      </c>
      <c r="D19" s="22">
        <f t="shared" si="6"/>
        <v>12.11827435773146</v>
      </c>
      <c r="E19" s="22">
        <f t="shared" si="6"/>
        <v>20.10521730389036</v>
      </c>
      <c r="F19" s="22">
        <f t="shared" si="6"/>
        <v>19.364492562274446</v>
      </c>
      <c r="G19" s="22">
        <f t="shared" si="6"/>
        <v>6.9106763667433118</v>
      </c>
      <c r="H19" s="22">
        <f t="shared" si="6"/>
        <v>1.4688487422766636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9">
        <v>2014</v>
      </c>
      <c r="B20" s="22">
        <f t="shared" si="6"/>
        <v>4.0870081761303219</v>
      </c>
      <c r="C20" s="22">
        <f t="shared" si="6"/>
        <v>13.836361959228855</v>
      </c>
      <c r="D20" s="22">
        <f t="shared" si="6"/>
        <v>11.584800741427248</v>
      </c>
      <c r="E20" s="22">
        <f t="shared" si="6"/>
        <v>18.87504718761797</v>
      </c>
      <c r="F20" s="22">
        <f t="shared" si="6"/>
        <v>22.376370552696351</v>
      </c>
      <c r="G20" s="22">
        <f t="shared" si="6"/>
        <v>9.8016793543960521</v>
      </c>
      <c r="H20" s="22">
        <f t="shared" si="6"/>
        <v>1.8982732616131182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2015</v>
      </c>
      <c r="B21" s="22">
        <f t="shared" si="6"/>
        <v>3.2202827408246444</v>
      </c>
      <c r="C21" s="22">
        <f t="shared" si="6"/>
        <v>11.446755417177002</v>
      </c>
      <c r="D21" s="22">
        <f t="shared" si="6"/>
        <v>6.0916179337231968</v>
      </c>
      <c r="E21" s="22">
        <f t="shared" si="6"/>
        <v>14.989806931286724</v>
      </c>
      <c r="F21" s="22">
        <f t="shared" si="6"/>
        <v>20.259661325994834</v>
      </c>
      <c r="G21" s="22">
        <f t="shared" si="6"/>
        <v>7.8390384112882154</v>
      </c>
      <c r="H21" s="22">
        <f t="shared" si="6"/>
        <v>1.371785627630506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9">
        <v>2016</v>
      </c>
      <c r="B22" s="22">
        <f t="shared" si="6"/>
        <v>3.9170508524132179</v>
      </c>
      <c r="C22" s="22">
        <f t="shared" si="6"/>
        <v>14.402177002755364</v>
      </c>
      <c r="D22" s="22">
        <f t="shared" si="6"/>
        <v>5.80113702285648</v>
      </c>
      <c r="E22" s="22">
        <f t="shared" si="6"/>
        <v>17.936683507219517</v>
      </c>
      <c r="F22" s="22">
        <f t="shared" si="6"/>
        <v>24.690951589274249</v>
      </c>
      <c r="G22" s="22">
        <f t="shared" si="6"/>
        <v>10.498067699414076</v>
      </c>
      <c r="H22" s="22">
        <f t="shared" si="6"/>
        <v>1.5440067661807619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2017</v>
      </c>
      <c r="B23" s="22">
        <f t="shared" si="6"/>
        <v>3.2818364318757092</v>
      </c>
      <c r="C23" s="22">
        <f t="shared" si="6"/>
        <v>11.60344659794432</v>
      </c>
      <c r="D23" s="22">
        <f t="shared" si="6"/>
        <v>5.4424730597583544</v>
      </c>
      <c r="E23" s="22">
        <f t="shared" si="6"/>
        <v>14.739262447307135</v>
      </c>
      <c r="F23" s="22">
        <f t="shared" si="6"/>
        <v>19.087915758665119</v>
      </c>
      <c r="G23" s="22">
        <f t="shared" si="6"/>
        <v>8.5527441150541446</v>
      </c>
      <c r="H23" s="22">
        <f t="shared" si="6"/>
        <v>1.3734329987879454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9">
        <v>2018</v>
      </c>
      <c r="B24" s="22">
        <f t="shared" si="6"/>
        <v>2.8109820268551626</v>
      </c>
      <c r="C24" s="22">
        <f t="shared" si="6"/>
        <v>10.160167787913755</v>
      </c>
      <c r="D24" s="22">
        <f t="shared" si="6"/>
        <v>10.454236579373791</v>
      </c>
      <c r="E24" s="22">
        <f t="shared" si="6"/>
        <v>16.608536787908985</v>
      </c>
      <c r="F24" s="22">
        <f t="shared" si="6"/>
        <v>16.652033061854734</v>
      </c>
      <c r="G24" s="22">
        <f t="shared" si="6"/>
        <v>5.8338897135560153</v>
      </c>
      <c r="H24" s="22">
        <f t="shared" si="6"/>
        <v>1.0989206063674841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19">
        <v>2019</v>
      </c>
      <c r="B25" s="22">
        <f t="shared" si="6"/>
        <v>2.3957735815993635</v>
      </c>
      <c r="C25" s="22">
        <f t="shared" si="6"/>
        <v>7.8373814596054228</v>
      </c>
      <c r="D25" s="22">
        <f t="shared" si="6"/>
        <v>5.206977349648529</v>
      </c>
      <c r="E25" s="22">
        <f t="shared" si="6"/>
        <v>10.588453291685417</v>
      </c>
      <c r="F25" s="22">
        <f t="shared" si="6"/>
        <v>11.742257448994568</v>
      </c>
      <c r="G25" s="22">
        <f t="shared" si="6"/>
        <v>5.7842847410568528</v>
      </c>
      <c r="H25" s="22">
        <f t="shared" si="6"/>
        <v>1.1015082189459413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9">
        <v>2020</v>
      </c>
      <c r="B26" s="22">
        <f t="shared" si="6"/>
        <v>0</v>
      </c>
      <c r="C26" s="22">
        <f t="shared" si="6"/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30" x14ac:dyDescent="0.25">
      <c r="A27" s="23" t="s">
        <v>26</v>
      </c>
      <c r="B27" s="24">
        <f>LINEST(B17:B26)*100/AVERAGE(B17:B26)</f>
        <v>-18.613049088139828</v>
      </c>
      <c r="C27" s="24">
        <f t="shared" ref="C27:H27" si="7">LINEST(C17:C26)*100/AVERAGE(C17:C26)</f>
        <v>-18.462394253285687</v>
      </c>
      <c r="D27" s="24">
        <f t="shared" si="7"/>
        <v>-19.584791897620487</v>
      </c>
      <c r="E27" s="24">
        <f t="shared" si="7"/>
        <v>-19.656652497713978</v>
      </c>
      <c r="F27" s="24">
        <f t="shared" si="7"/>
        <v>-21.160819613798829</v>
      </c>
      <c r="G27" s="24">
        <f t="shared" si="7"/>
        <v>-17.351496279502637</v>
      </c>
      <c r="H27" s="24">
        <f t="shared" si="7"/>
        <v>-18.568176621130313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6" t="s">
        <v>27</v>
      </c>
      <c r="B31" s="26" t="s">
        <v>28</v>
      </c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11" t="s">
        <v>20</v>
      </c>
      <c r="B32" s="11" t="s">
        <v>13</v>
      </c>
      <c r="C32" s="11" t="s">
        <v>14</v>
      </c>
      <c r="D32" s="13" t="s">
        <v>19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12">
        <v>2011</v>
      </c>
      <c r="B33" s="27">
        <f t="shared" ref="B33:C42" si="8">K4/$K4*100</f>
        <v>100</v>
      </c>
      <c r="C33" s="27">
        <f t="shared" si="8"/>
        <v>65.413533834586474</v>
      </c>
      <c r="D33" s="27">
        <f t="shared" ref="D33:D42" si="9">Q4/$K4*100</f>
        <v>34.586466165413533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19">
        <v>2012</v>
      </c>
      <c r="B34" s="27">
        <f t="shared" si="8"/>
        <v>100</v>
      </c>
      <c r="C34" s="27">
        <f t="shared" si="8"/>
        <v>68.316831683168317</v>
      </c>
      <c r="D34" s="27">
        <f t="shared" si="9"/>
        <v>31.683168316831683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19">
        <v>2013</v>
      </c>
      <c r="B35" s="27">
        <f t="shared" si="8"/>
        <v>100</v>
      </c>
      <c r="C35" s="27">
        <f t="shared" si="8"/>
        <v>63.829787234042556</v>
      </c>
      <c r="D35" s="27">
        <f t="shared" si="9"/>
        <v>36.170212765957451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19">
        <v>2014</v>
      </c>
      <c r="B36" s="27">
        <f t="shared" si="8"/>
        <v>100</v>
      </c>
      <c r="C36" s="27">
        <f t="shared" si="8"/>
        <v>62.068965517241381</v>
      </c>
      <c r="D36" s="27">
        <f t="shared" si="9"/>
        <v>37.931034482758619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19">
        <v>2015</v>
      </c>
      <c r="B37" s="27">
        <f t="shared" si="8"/>
        <v>100</v>
      </c>
      <c r="C37" s="27">
        <f t="shared" si="8"/>
        <v>65.217391304347828</v>
      </c>
      <c r="D37" s="27">
        <f t="shared" si="9"/>
        <v>34.782608695652172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5">
      <c r="A38" s="19">
        <v>2016</v>
      </c>
      <c r="B38" s="27">
        <f t="shared" si="8"/>
        <v>100</v>
      </c>
      <c r="C38" s="27">
        <f t="shared" si="8"/>
        <v>67.857142857142861</v>
      </c>
      <c r="D38" s="27">
        <f t="shared" si="9"/>
        <v>32.142857142857146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5">
      <c r="A39" s="19">
        <v>2017</v>
      </c>
      <c r="B39" s="27">
        <f t="shared" si="8"/>
        <v>100</v>
      </c>
      <c r="C39" s="27">
        <f t="shared" si="8"/>
        <v>65.957446808510639</v>
      </c>
      <c r="D39" s="27">
        <f t="shared" si="9"/>
        <v>34.042553191489361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19">
        <v>2018</v>
      </c>
      <c r="B40" s="27">
        <f t="shared" si="8"/>
        <v>100</v>
      </c>
      <c r="C40" s="27">
        <f t="shared" si="8"/>
        <v>68.292682926829272</v>
      </c>
      <c r="D40" s="27">
        <f t="shared" si="9"/>
        <v>31.707317073170731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5">
      <c r="A41" s="19">
        <v>2019</v>
      </c>
      <c r="B41" s="27">
        <f t="shared" si="8"/>
        <v>100</v>
      </c>
      <c r="C41" s="27">
        <f t="shared" si="8"/>
        <v>62.857142857142854</v>
      </c>
      <c r="D41" s="27">
        <f t="shared" si="9"/>
        <v>37.142857142857146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5">
      <c r="A42" s="19">
        <v>2020</v>
      </c>
      <c r="B42" s="27" t="e">
        <f t="shared" si="8"/>
        <v>#DIV/0!</v>
      </c>
      <c r="C42" s="27" t="e">
        <f t="shared" si="8"/>
        <v>#DIV/0!</v>
      </c>
      <c r="D42" s="27" t="e">
        <f t="shared" si="9"/>
        <v>#DIV/0!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25">
      <c r="A44" s="28"/>
      <c r="B44" s="29"/>
      <c r="C44" s="29"/>
      <c r="D44" s="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5">
      <c r="A45" s="30"/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x14ac:dyDescent="0.25">
      <c r="A46" s="30"/>
      <c r="B46" s="31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3.5" customHeight="1" x14ac:dyDescent="0.25">
      <c r="A47" s="30"/>
      <c r="B47" s="31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x14ac:dyDescent="0.25">
      <c r="A48" s="30"/>
      <c r="B48" s="33" t="s">
        <v>29</v>
      </c>
      <c r="C48" s="33"/>
      <c r="D48" s="33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30</v>
      </c>
    </row>
    <row r="49" spans="1:18" ht="38.25" customHeight="1" x14ac:dyDescent="0.25">
      <c r="A49" s="34" t="s">
        <v>31</v>
      </c>
      <c r="B49" s="35"/>
      <c r="C49" s="35"/>
      <c r="D49" s="3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ht="36" x14ac:dyDescent="0.25">
      <c r="A50" s="11" t="s">
        <v>32</v>
      </c>
      <c r="B50" s="27" t="s">
        <v>33</v>
      </c>
      <c r="C50" s="36" t="s">
        <v>34</v>
      </c>
      <c r="D50" s="3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13.5" customHeight="1" x14ac:dyDescent="0.25">
      <c r="A51" s="11" t="str">
        <f>U4</f>
        <v>дети до 1 года</v>
      </c>
      <c r="B51" s="37">
        <f>X4</f>
        <v>0</v>
      </c>
      <c r="C51" s="38" t="str">
        <f>Z4&amp;AA4&amp;AB4</f>
        <v>0-0</v>
      </c>
      <c r="D51" s="38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x14ac:dyDescent="0.25">
      <c r="A52" s="11" t="str">
        <f t="shared" ref="A52:A53" si="10">U5</f>
        <v>дети 1-2 года</v>
      </c>
      <c r="B52" s="37">
        <f t="shared" ref="B52:B54" si="11">X5</f>
        <v>0</v>
      </c>
      <c r="C52" s="39" t="str">
        <f t="shared" ref="C52:C54" si="12">Z5&amp;AA5&amp;AB5</f>
        <v>0-0</v>
      </c>
      <c r="D52" s="39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x14ac:dyDescent="0.25">
      <c r="A53" s="11" t="str">
        <f t="shared" si="10"/>
        <v>Дети 3-6</v>
      </c>
      <c r="B53" s="37">
        <f t="shared" si="11"/>
        <v>0</v>
      </c>
      <c r="C53" s="38" t="str">
        <f t="shared" si="12"/>
        <v>0-0</v>
      </c>
      <c r="D53" s="38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x14ac:dyDescent="0.25">
      <c r="A54" s="14" t="s">
        <v>18</v>
      </c>
      <c r="B54" s="37">
        <f t="shared" si="11"/>
        <v>0</v>
      </c>
      <c r="C54" s="38" t="str">
        <f t="shared" si="12"/>
        <v>0-0</v>
      </c>
      <c r="D54" s="38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1:18" x14ac:dyDescent="0.25">
      <c r="A56" s="30"/>
      <c r="B56" s="31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x14ac:dyDescent="0.25">
      <c r="A57" s="30"/>
      <c r="B57" s="31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 x14ac:dyDescent="0.25">
      <c r="A58" s="30"/>
      <c r="B58" s="31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 x14ac:dyDescent="0.25">
      <c r="A59" s="30"/>
      <c r="B59" s="31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x14ac:dyDescent="0.25">
      <c r="A60" s="30"/>
      <c r="B60" s="31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x14ac:dyDescent="0.25">
      <c r="A63" s="41" t="s">
        <v>35</v>
      </c>
      <c r="B63" s="41" t="s">
        <v>36</v>
      </c>
      <c r="C63" s="41"/>
      <c r="D63" s="41"/>
      <c r="E63" s="41"/>
      <c r="F63" s="41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x14ac:dyDescent="0.25">
      <c r="A64" s="42" t="s">
        <v>37</v>
      </c>
      <c r="B64" s="42" t="s">
        <v>14</v>
      </c>
      <c r="C64" s="42" t="s">
        <v>15</v>
      </c>
      <c r="D64" s="42" t="s">
        <v>16</v>
      </c>
      <c r="E64" s="42" t="s">
        <v>17</v>
      </c>
      <c r="F64" s="1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x14ac:dyDescent="0.25">
      <c r="A65" s="12">
        <v>2011</v>
      </c>
      <c r="B65" s="43">
        <f t="shared" ref="B65:F74" si="13">L4/$L4*100</f>
        <v>100</v>
      </c>
      <c r="C65" s="43">
        <f t="shared" si="13"/>
        <v>3.4482758620689653</v>
      </c>
      <c r="D65" s="43">
        <f t="shared" si="13"/>
        <v>16.091954022988507</v>
      </c>
      <c r="E65" s="43">
        <f t="shared" si="13"/>
        <v>40.229885057471265</v>
      </c>
      <c r="F65" s="43">
        <f t="shared" si="13"/>
        <v>40.229885057471265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25">
      <c r="A66" s="19">
        <v>2012</v>
      </c>
      <c r="B66" s="43">
        <f t="shared" si="13"/>
        <v>100</v>
      </c>
      <c r="C66" s="43">
        <f t="shared" si="13"/>
        <v>4.3478260869565215</v>
      </c>
      <c r="D66" s="43">
        <f t="shared" si="13"/>
        <v>15.942028985507244</v>
      </c>
      <c r="E66" s="43">
        <f t="shared" si="13"/>
        <v>37.681159420289859</v>
      </c>
      <c r="F66" s="43">
        <f t="shared" si="13"/>
        <v>42.028985507246375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  <row r="67" spans="1:18" x14ac:dyDescent="0.25">
      <c r="A67" s="19">
        <v>2013</v>
      </c>
      <c r="B67" s="43">
        <f t="shared" si="13"/>
        <v>100</v>
      </c>
      <c r="C67" s="43">
        <f t="shared" si="13"/>
        <v>6.666666666666667</v>
      </c>
      <c r="D67" s="43">
        <f t="shared" si="13"/>
        <v>20</v>
      </c>
      <c r="E67" s="43">
        <f t="shared" si="13"/>
        <v>36.666666666666664</v>
      </c>
      <c r="F67" s="43">
        <f t="shared" si="13"/>
        <v>36.666666666666664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18" x14ac:dyDescent="0.25">
      <c r="A68" s="19">
        <v>2014</v>
      </c>
      <c r="B68" s="43">
        <f t="shared" si="13"/>
        <v>100</v>
      </c>
      <c r="C68" s="43">
        <f t="shared" si="13"/>
        <v>5.5555555555555554</v>
      </c>
      <c r="D68" s="43">
        <f t="shared" si="13"/>
        <v>16.666666666666664</v>
      </c>
      <c r="E68" s="43">
        <f t="shared" si="13"/>
        <v>36.111111111111107</v>
      </c>
      <c r="F68" s="43">
        <f t="shared" si="13"/>
        <v>41.666666666666671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</row>
    <row r="69" spans="1:18" x14ac:dyDescent="0.25">
      <c r="A69" s="19">
        <v>2015</v>
      </c>
      <c r="B69" s="43">
        <f t="shared" si="13"/>
        <v>100</v>
      </c>
      <c r="C69" s="43">
        <f t="shared" si="13"/>
        <v>3.3333333333333335</v>
      </c>
      <c r="D69" s="43">
        <f t="shared" si="13"/>
        <v>16.666666666666664</v>
      </c>
      <c r="E69" s="43">
        <f t="shared" si="13"/>
        <v>40</v>
      </c>
      <c r="F69" s="43">
        <f t="shared" si="13"/>
        <v>40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18" x14ac:dyDescent="0.25">
      <c r="A70" s="19">
        <v>2016</v>
      </c>
      <c r="B70" s="43">
        <f t="shared" si="13"/>
        <v>100</v>
      </c>
      <c r="C70" s="43">
        <f t="shared" si="13"/>
        <v>2.6315789473684208</v>
      </c>
      <c r="D70" s="43">
        <f t="shared" si="13"/>
        <v>15.789473684210526</v>
      </c>
      <c r="E70" s="43">
        <f t="shared" si="13"/>
        <v>39.473684210526315</v>
      </c>
      <c r="F70" s="43">
        <f t="shared" si="13"/>
        <v>42.105263157894733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1" spans="1:18" x14ac:dyDescent="0.25">
      <c r="A71" s="19">
        <v>2017</v>
      </c>
      <c r="B71" s="43">
        <f t="shared" si="13"/>
        <v>100</v>
      </c>
      <c r="C71" s="43">
        <f t="shared" si="13"/>
        <v>3.225806451612903</v>
      </c>
      <c r="D71" s="43">
        <f t="shared" si="13"/>
        <v>16.129032258064516</v>
      </c>
      <c r="E71" s="43">
        <f t="shared" si="13"/>
        <v>38.70967741935484</v>
      </c>
      <c r="F71" s="43">
        <f t="shared" si="13"/>
        <v>41.935483870967744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</row>
    <row r="72" spans="1:18" x14ac:dyDescent="0.25">
      <c r="A72" s="19">
        <v>2018</v>
      </c>
      <c r="B72" s="43">
        <f t="shared" si="13"/>
        <v>100</v>
      </c>
      <c r="C72" s="43">
        <f t="shared" si="13"/>
        <v>7.1428571428571423</v>
      </c>
      <c r="D72" s="43">
        <f t="shared" si="13"/>
        <v>21.428571428571427</v>
      </c>
      <c r="E72" s="43">
        <f t="shared" si="13"/>
        <v>39.285714285714285</v>
      </c>
      <c r="F72" s="43">
        <f t="shared" si="13"/>
        <v>32.142857142857146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</row>
    <row r="73" spans="1:18" x14ac:dyDescent="0.25">
      <c r="A73" s="19">
        <v>2019</v>
      </c>
      <c r="B73" s="43">
        <f t="shared" si="13"/>
        <v>100</v>
      </c>
      <c r="C73" s="43">
        <f t="shared" si="13"/>
        <v>4.5454545454545459</v>
      </c>
      <c r="D73" s="43">
        <f t="shared" si="13"/>
        <v>18.181818181818183</v>
      </c>
      <c r="E73" s="43">
        <f t="shared" si="13"/>
        <v>36.363636363636367</v>
      </c>
      <c r="F73" s="43">
        <f t="shared" si="13"/>
        <v>40.909090909090914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</row>
    <row r="74" spans="1:18" x14ac:dyDescent="0.25">
      <c r="A74" s="19">
        <v>2020</v>
      </c>
      <c r="B74" s="43" t="e">
        <f t="shared" si="13"/>
        <v>#DIV/0!</v>
      </c>
      <c r="C74" s="43" t="e">
        <f t="shared" si="13"/>
        <v>#DIV/0!</v>
      </c>
      <c r="D74" s="43" t="e">
        <f t="shared" si="13"/>
        <v>#DIV/0!</v>
      </c>
      <c r="E74" s="43" t="e">
        <f t="shared" si="13"/>
        <v>#DIV/0!</v>
      </c>
      <c r="F74" s="43" t="e">
        <f t="shared" si="13"/>
        <v>#DIV/0!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</row>
    <row r="75" spans="1:18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</row>
    <row r="76" spans="1:18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</row>
    <row r="77" spans="1:18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</row>
  </sheetData>
  <sheetProtection algorithmName="SHA-512" hashValue="SRWg6TyjSzepHOWNGqYVRFQ5O8mUKa+0MymnfPlueiL345tjAXefSDY4lKMBxRWs+LYo1bOy9Lse524bZy3S2g==" saltValue="hwynRZbcf9HrI3Uln1xIqg==" spinCount="100000" sheet="1" objects="1" scenarios="1" selectLockedCells="1"/>
  <mergeCells count="6">
    <mergeCell ref="B48:D49"/>
    <mergeCell ref="C50:D50"/>
    <mergeCell ref="C51:D51"/>
    <mergeCell ref="C52:D52"/>
    <mergeCell ref="C53:D53"/>
    <mergeCell ref="C54:D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Зонне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2021-05-24T08:43:37Z</dcterms:created>
  <dcterms:modified xsi:type="dcterms:W3CDTF">2021-05-24T08:44:26Z</dcterms:modified>
</cp:coreProperties>
</file>